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ÍCULO" sheetId="1" state="visible" r:id="rId2"/>
    <sheet name="FÓRMULAS" sheetId="2" state="hidden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<sst xmlns="http://schemas.openxmlformats.org/spreadsheetml/2006/main" count="149" uniqueCount="126">
  <si>
    <t xml:space="preserve">A PLANILHA DEVE SER PREENCHIDA E ENCAMINHADA JUNTO COM A CÓPIA DOS COMPROVANTES</t>
  </si>
  <si>
    <t xml:space="preserve">PROGRAMA DE PÓS-GRADUAÇÃO EM CIÊNCIA E TECNOLOGIA AMBIENTAL</t>
  </si>
  <si>
    <t xml:space="preserve">ANEXO II - PLANILHA DE AVALIAÇÃO DE CURRÍCULOS</t>
  </si>
  <si>
    <r>
      <rPr>
        <sz val="12"/>
        <rFont val="Arial"/>
        <family val="2"/>
        <charset val="1"/>
      </rPr>
      <t xml:space="preserve">Comprovantes relativos de </t>
    </r>
    <r>
      <rPr>
        <sz val="12"/>
        <color rgb="FFFF0000"/>
        <rFont val="Arial"/>
        <family val="2"/>
        <charset val="1"/>
      </rPr>
      <t xml:space="preserve">2017 a 2025</t>
    </r>
  </si>
  <si>
    <t xml:space="preserve">Preencher</t>
  </si>
  <si>
    <t xml:space="preserve">nesta coluna</t>
  </si>
  <si>
    <t xml:space="preserve">1. Formação científica (informe número de atividades em cada item)</t>
  </si>
  <si>
    <t xml:space="preserve">Número</t>
  </si>
  <si>
    <t xml:space="preserve">Pontos</t>
  </si>
  <si>
    <t xml:space="preserve">Número do comprovante</t>
  </si>
  <si>
    <r>
      <rPr>
        <sz val="12"/>
        <rFont val="Times New Roman"/>
        <family val="1"/>
        <charset val="1"/>
      </rPr>
      <t xml:space="preserve">1.1.1 - Monitoria </t>
    </r>
    <r>
      <rPr>
        <sz val="12"/>
        <color rgb="FFFF0000"/>
        <rFont val="Times New Roman"/>
        <family val="1"/>
        <charset val="1"/>
      </rPr>
      <t xml:space="preserve">(em disciplinas de ensino superior )</t>
    </r>
  </si>
  <si>
    <t xml:space="preserve">1.1.2 - Bolsista de iniciação científica, tecnológica e/ou docência (PIBID)</t>
  </si>
  <si>
    <t xml:space="preserve">1.1.3 - Experiência de iniciação científica e/ou tecnológica voluntária</t>
  </si>
  <si>
    <r>
      <rPr>
        <sz val="12"/>
        <rFont val="Times New Roman"/>
        <family val="1"/>
        <charset val="1"/>
      </rPr>
      <t xml:space="preserve">1.1.4 - Número de cursos assistidos - </t>
    </r>
    <r>
      <rPr>
        <sz val="12"/>
        <color rgb="FFFF0000"/>
        <rFont val="Times New Roman"/>
        <family val="1"/>
        <charset val="1"/>
      </rPr>
      <t xml:space="preserve">Ciência Ambientais e áreas afins (mínimo de 20 horas por curso e máximo de 20 cursos)</t>
    </r>
  </si>
  <si>
    <t xml:space="preserve">1.1.5 - Experiência em pesquisa ou extensão ou projetos técnicos em área afim ao PPGCTA (Universidades ou outras instituições). Não curricular.</t>
  </si>
  <si>
    <t xml:space="preserve">1.1.6 - Especialização concluída em área afim ao PPGCTA (duração mínima de meio ano).</t>
  </si>
  <si>
    <t xml:space="preserve">Subtotal</t>
  </si>
  <si>
    <t xml:space="preserve">2. Produção científica</t>
  </si>
  <si>
    <t xml:space="preserve">2.1 - Artigos aceitos e/ou publicados, na área de Ciências Ambientais (informe número de produções cada item)</t>
  </si>
  <si>
    <r>
      <rPr>
        <sz val="12"/>
        <rFont val="Times New Roman"/>
        <family val="1"/>
        <charset val="1"/>
      </rPr>
      <t xml:space="preserve">2.1.1 - Revista </t>
    </r>
    <r>
      <rPr>
        <i val="true"/>
        <sz val="12"/>
        <rFont val="Times New Roman"/>
        <family val="1"/>
        <charset val="1"/>
      </rPr>
      <t xml:space="preserve">qualis</t>
    </r>
    <r>
      <rPr>
        <sz val="12"/>
        <rFont val="Times New Roman"/>
        <family val="1"/>
        <charset val="1"/>
      </rPr>
      <t xml:space="preserve">A1, ou não estando no Qualis, com fator de impacto JCR maior que 4,0</t>
    </r>
  </si>
  <si>
    <r>
      <rPr>
        <sz val="12"/>
        <rFont val="Times New Roman"/>
        <family val="1"/>
        <charset val="1"/>
      </rPr>
      <t xml:space="preserve">2.1.2 - Revista </t>
    </r>
    <r>
      <rPr>
        <i val="true"/>
        <sz val="12"/>
        <rFont val="Times New Roman"/>
        <family val="1"/>
        <charset val="1"/>
      </rPr>
      <t xml:space="preserve">qualis</t>
    </r>
    <r>
      <rPr>
        <sz val="12"/>
        <rFont val="Times New Roman"/>
        <family val="1"/>
        <charset val="1"/>
      </rPr>
      <t xml:space="preserve">A2, ou não estando no Qualis, com fator de impacto JCR entre 3,0 e 4,0</t>
    </r>
  </si>
  <si>
    <r>
      <rPr>
        <sz val="12"/>
        <rFont val="Times New Roman"/>
        <family val="1"/>
        <charset val="1"/>
      </rPr>
      <t xml:space="preserve">2.1.3 - Revista </t>
    </r>
    <r>
      <rPr>
        <i val="true"/>
        <sz val="12"/>
        <rFont val="Times New Roman"/>
        <family val="1"/>
        <charset val="1"/>
      </rPr>
      <t xml:space="preserve">qualis</t>
    </r>
    <r>
      <rPr>
        <sz val="12"/>
        <rFont val="Times New Roman"/>
        <family val="1"/>
        <charset val="1"/>
      </rPr>
      <t xml:space="preserve">A3, ou não estando no Qualis, com fator de impacto JCR entre 2,0 e 3,0</t>
    </r>
  </si>
  <si>
    <r>
      <rPr>
        <sz val="12"/>
        <rFont val="Times New Roman"/>
        <family val="1"/>
        <charset val="1"/>
      </rPr>
      <t xml:space="preserve">2.1.4 - Revista </t>
    </r>
    <r>
      <rPr>
        <i val="true"/>
        <sz val="12"/>
        <rFont val="Times New Roman"/>
        <family val="1"/>
        <charset val="1"/>
      </rPr>
      <t xml:space="preserve">qualis</t>
    </r>
    <r>
      <rPr>
        <sz val="12"/>
        <rFont val="Times New Roman"/>
        <family val="1"/>
        <charset val="1"/>
      </rPr>
      <t xml:space="preserve">A4, ou não estando no Qualis, com fator de impacto JCR entre 1,0 e 2,0</t>
    </r>
  </si>
  <si>
    <r>
      <rPr>
        <sz val="12"/>
        <rFont val="Times New Roman"/>
        <family val="1"/>
        <charset val="1"/>
      </rPr>
      <t xml:space="preserve">2.1.5 - Revista </t>
    </r>
    <r>
      <rPr>
        <i val="true"/>
        <sz val="12"/>
        <rFont val="Times New Roman"/>
        <family val="1"/>
        <charset val="1"/>
      </rPr>
      <t xml:space="preserve">qualis </t>
    </r>
    <r>
      <rPr>
        <sz val="12"/>
        <rFont val="Times New Roman"/>
        <family val="1"/>
        <charset val="1"/>
      </rPr>
      <t xml:space="preserve">B1, ou não estando no Qualis, com fator de impacto JCR entre 0,5 e 1,0</t>
    </r>
  </si>
  <si>
    <r>
      <rPr>
        <sz val="12"/>
        <rFont val="Times New Roman"/>
        <family val="1"/>
        <charset val="1"/>
      </rPr>
      <t xml:space="preserve">2.1.6 - Revista </t>
    </r>
    <r>
      <rPr>
        <i val="true"/>
        <sz val="12"/>
        <rFont val="Times New Roman"/>
        <family val="1"/>
        <charset val="1"/>
      </rPr>
      <t xml:space="preserve">qualis </t>
    </r>
    <r>
      <rPr>
        <sz val="12"/>
        <rFont val="Times New Roman"/>
        <family val="1"/>
        <charset val="1"/>
      </rPr>
      <t xml:space="preserve">B2/B3/B4/B5/C</t>
    </r>
    <r>
      <rPr>
        <i val="true"/>
        <sz val="12"/>
        <rFont val="Times New Roman"/>
        <family val="1"/>
        <charset val="1"/>
      </rPr>
      <t xml:space="preserve"> </t>
    </r>
    <r>
      <rPr>
        <sz val="12"/>
        <rFont val="Times New Roman"/>
        <family val="1"/>
        <charset val="1"/>
      </rPr>
      <t xml:space="preserve">e sem Qualis em Ciências Ambientais</t>
    </r>
    <r>
      <rPr>
        <i val="true"/>
        <sz val="12"/>
        <rFont val="Times New Roman"/>
        <family val="1"/>
        <charset val="1"/>
      </rPr>
      <t xml:space="preserve">, </t>
    </r>
    <r>
      <rPr>
        <sz val="12"/>
        <rFont val="Times New Roman"/>
        <family val="1"/>
        <charset val="1"/>
      </rPr>
      <t xml:space="preserve">sem fator de impacto</t>
    </r>
    <r>
      <rPr>
        <i val="true"/>
        <sz val="12"/>
        <rFont val="Times New Roman"/>
        <family val="1"/>
        <charset val="1"/>
      </rPr>
      <t xml:space="preserve"> </t>
    </r>
    <r>
      <rPr>
        <sz val="12"/>
        <rFont val="Times New Roman"/>
        <family val="1"/>
        <charset val="1"/>
      </rPr>
      <t xml:space="preserve"> ou com fator de impacto JCR (2021) menor que 0,5</t>
    </r>
  </si>
  <si>
    <t xml:space="preserve">2.2 – Trabalhos apresentados em eventos (informe o número de trabalhos em cada item).</t>
  </si>
  <si>
    <r>
      <rPr>
        <sz val="12"/>
        <rFont val="Times New Roman"/>
        <family val="1"/>
        <charset val="1"/>
      </rPr>
      <t xml:space="preserve">2.2.1 - Trabalho completo ou resumo expandido em evento </t>
    </r>
    <r>
      <rPr>
        <sz val="12"/>
        <color rgb="FFFF0000"/>
        <rFont val="Times New Roman"/>
        <family val="1"/>
        <charset val="1"/>
      </rPr>
      <t xml:space="preserve">(cópia na íntegra dos trabalhos)</t>
    </r>
  </si>
  <si>
    <r>
      <rPr>
        <sz val="12"/>
        <rFont val="Times New Roman"/>
        <family val="1"/>
        <charset val="1"/>
      </rPr>
      <t xml:space="preserve">2.2.2 - Resumos em congressos </t>
    </r>
    <r>
      <rPr>
        <sz val="12"/>
        <color rgb="FFFF0000"/>
        <rFont val="Times New Roman"/>
        <family val="1"/>
        <charset val="1"/>
      </rPr>
      <t xml:space="preserve">(cópia na íntegra dos trabalhos)</t>
    </r>
  </si>
  <si>
    <t xml:space="preserve">2.3 - Outras publicações</t>
  </si>
  <si>
    <t xml:space="preserve">2.3.1 - Capítulos de livros com ISBN e/ou ISSN</t>
  </si>
  <si>
    <t xml:space="preserve">2.3.2 - Edição ou organização de livro com ISBN e/ou ISSN</t>
  </si>
  <si>
    <t xml:space="preserve">Nome do Candidato:</t>
  </si>
  <si>
    <t xml:space="preserve">Obs. Apresentar apenas os comprovantes referentes aos itens preenchidos nesta planilha e em ordem.</t>
  </si>
  <si>
    <t xml:space="preserve">No ítem 2.2 apresentar cópia na íntegra dos trabalhos completos e resumos</t>
  </si>
  <si>
    <t xml:space="preserve">Atividades não incluídas nesta planilha não serão consideradas.</t>
  </si>
  <si>
    <t xml:space="preserve">Todos os comprovantes devem ser numerados na ordem de atividades desta planilha e a relação desta numeração deve ser indicada na coluna D.</t>
  </si>
  <si>
    <t xml:space="preserve">PLANILHA DE AVALIAÇÃO DE CURRÍCULOS</t>
  </si>
  <si>
    <t xml:space="preserve">Graduação:</t>
  </si>
  <si>
    <t xml:space="preserve">Formação científica: (informe o tempo em anos ou fração de ano).</t>
  </si>
  <si>
    <t xml:space="preserve">anos</t>
  </si>
  <si>
    <t xml:space="preserve">FÓRMULAS</t>
  </si>
  <si>
    <t xml:space="preserve">Bolsista de iniciação de Universidade de origem - não UFSM</t>
  </si>
  <si>
    <t xml:space="preserve">B5*0,5</t>
  </si>
  <si>
    <t xml:space="preserve">Bolsista de iniciação do FIPE/UFSM</t>
  </si>
  <si>
    <t xml:space="preserve">B6*1</t>
  </si>
  <si>
    <t xml:space="preserve">Bolsista de iniciação da FAPERGS</t>
  </si>
  <si>
    <t xml:space="preserve">B7*2,5</t>
  </si>
  <si>
    <t xml:space="preserve">Bolsista de iniciação do CNPq/PIBIC</t>
  </si>
  <si>
    <t xml:space="preserve">B8*3</t>
  </si>
  <si>
    <t xml:space="preserve">Bolsista de iniciação do CNPq - balcão</t>
  </si>
  <si>
    <t xml:space="preserve">B9*3,5</t>
  </si>
  <si>
    <t xml:space="preserve">Estágio em laboratório de orientador do  CPG Bioq Tox</t>
  </si>
  <si>
    <t xml:space="preserve">B10*1</t>
  </si>
  <si>
    <t xml:space="preserve">Estágio em laboratório de pesquisa não vinculado ao CPG Bioq Tox</t>
  </si>
  <si>
    <t xml:space="preserve">B11*0,5</t>
  </si>
  <si>
    <t xml:space="preserve">SUBTOTAL</t>
  </si>
  <si>
    <t xml:space="preserve">SOMA(D5:D11)</t>
  </si>
  <si>
    <t xml:space="preserve">Pós-Graduação</t>
  </si>
  <si>
    <t xml:space="preserve">B15*3</t>
  </si>
  <si>
    <t xml:space="preserve">Especialização em outra área</t>
  </si>
  <si>
    <t xml:space="preserve">B16*0,75</t>
  </si>
  <si>
    <t xml:space="preserve">Especialização em Bioq Tox, com recomendação da banca e/ou do orientador</t>
  </si>
  <si>
    <t xml:space="preserve">SE(B17=0;0;1/B17*15)</t>
  </si>
  <si>
    <t xml:space="preserve">Especialização em Bioq Tox, sem recomendação da banca e/ou do orientador</t>
  </si>
  <si>
    <t xml:space="preserve">SE(B18=0;0;1/B18*15/30)</t>
  </si>
  <si>
    <t xml:space="preserve">Mestrado em outra área</t>
  </si>
  <si>
    <t xml:space="preserve">B19*2,5</t>
  </si>
  <si>
    <t xml:space="preserve">SOMA(D15:D19)</t>
  </si>
  <si>
    <t xml:space="preserve">Atuação profissional</t>
  </si>
  <si>
    <t xml:space="preserve">Docência: (informe o tempo na atividade, em anos).</t>
  </si>
  <si>
    <t xml:space="preserve">Docência de segundo grau</t>
  </si>
  <si>
    <t xml:space="preserve">SE(B23&gt;2,9;3;B23)</t>
  </si>
  <si>
    <t xml:space="preserve">Docência de terceiro grau, como horista</t>
  </si>
  <si>
    <t xml:space="preserve">SE(B24&gt;2,9;6;B24*2)</t>
  </si>
  <si>
    <t xml:space="preserve">Docência de terceiro grau, como contratado efetivo</t>
  </si>
  <si>
    <t xml:space="preserve">SE(B25&gt;2,9;9;B25*3)</t>
  </si>
  <si>
    <t xml:space="preserve">SOMA(D23:D25)</t>
  </si>
  <si>
    <t xml:space="preserve">Experiência em laboratório: (informe o tempo na atividade, em anos).</t>
  </si>
  <si>
    <t xml:space="preserve">Técnico em laboratório de análises clínicas</t>
  </si>
  <si>
    <t xml:space="preserve">SE(B28&gt;2,9;3;B28)</t>
  </si>
  <si>
    <t xml:space="preserve">Técnico em laboratório de análises químicas</t>
  </si>
  <si>
    <t xml:space="preserve">SE(B29&gt;2,9;3;B29)</t>
  </si>
  <si>
    <t xml:space="preserve">SOMA(D28:D29)</t>
  </si>
  <si>
    <t xml:space="preserve">Produção científica</t>
  </si>
  <si>
    <t xml:space="preserve">O dado é preliminar da tese?</t>
  </si>
  <si>
    <t xml:space="preserve">Artigos publicados: (informe o número de trabalhos em cada item).</t>
  </si>
  <si>
    <t xml:space="preserve">sim</t>
  </si>
  <si>
    <t xml:space="preserve">não</t>
  </si>
  <si>
    <t xml:space="preserve">Artigo publicado em revista indexada no ISI (índice de impacto&gt;=1)*</t>
  </si>
  <si>
    <t xml:space="preserve">(B34+C34)*15</t>
  </si>
  <si>
    <t xml:space="preserve">Artigo publicado em revista indexada no ISI (índice de impacto&lt;1 e &gt;0,5)*</t>
  </si>
  <si>
    <t xml:space="preserve">(B35+C35)*7,5</t>
  </si>
  <si>
    <t xml:space="preserve">Artigo publicado em revista indexada no ISI (índice de impacto&lt;0,5)*</t>
  </si>
  <si>
    <t xml:space="preserve">(B36+C36)*3,75</t>
  </si>
  <si>
    <t xml:space="preserve">Artigo publicado em revista não indexada no ISI (internacional)</t>
  </si>
  <si>
    <t xml:space="preserve">(B37+C37)*1,5</t>
  </si>
  <si>
    <t xml:space="preserve">Artigo publicado em revista de sociedade científica nacional (não indexada)</t>
  </si>
  <si>
    <t xml:space="preserve">(B38+C38)*1,5</t>
  </si>
  <si>
    <t xml:space="preserve">Artigo publicado em revista não indexada nacional</t>
  </si>
  <si>
    <t xml:space="preserve">(B39+C39)</t>
  </si>
  <si>
    <t xml:space="preserve">SOMA(D34:D39)</t>
  </si>
  <si>
    <t xml:space="preserve">Artigos aceitos: (informe o número de trabalhos em cada item).</t>
  </si>
  <si>
    <t xml:space="preserve">Artigo aceito em revista indexada no ISI (com índice de impacto&lt;1)*</t>
  </si>
  <si>
    <t xml:space="preserve">(B42*4+C42)*15</t>
  </si>
  <si>
    <t xml:space="preserve">Artigo aceito em revista indexada no ISI (índice de impacto&lt;1 e &gt;0,5)*</t>
  </si>
  <si>
    <t xml:space="preserve">(B43*4+C43)*7,5</t>
  </si>
  <si>
    <t xml:space="preserve">Artigo aceito em revista indexada no ISI (índice de impacto&lt;0,5)*</t>
  </si>
  <si>
    <t xml:space="preserve">(B44*4+C44)*3,75</t>
  </si>
  <si>
    <t xml:space="preserve">Artigo aceito em revista não indexada no ISI (internacional)</t>
  </si>
  <si>
    <t xml:space="preserve">(B45*4+C45)*1,5</t>
  </si>
  <si>
    <t xml:space="preserve">Artigo aceito em revista de sociedade científica nacional (não indexada)</t>
  </si>
  <si>
    <t xml:space="preserve">(B46*4+C46)*1,25</t>
  </si>
  <si>
    <t xml:space="preserve">Artigo aceito em revista não indexada nacional</t>
  </si>
  <si>
    <t xml:space="preserve">(B47*4+C47)</t>
  </si>
  <si>
    <t xml:space="preserve">SOMA(D42:D47)</t>
  </si>
  <si>
    <t xml:space="preserve">Resumos apresentados: (informe o número de trabalhos em cada item).</t>
  </si>
  <si>
    <t xml:space="preserve">Resumo apresentado em congresso internacional</t>
  </si>
  <si>
    <t xml:space="preserve">(B50*4+C50)*1,5</t>
  </si>
  <si>
    <t xml:space="preserve">Resumo apresentado em congresso nacional</t>
  </si>
  <si>
    <t xml:space="preserve">(B51*4+C51)*0,75</t>
  </si>
  <si>
    <t xml:space="preserve">Resumo apresentado em congresso local</t>
  </si>
  <si>
    <t xml:space="preserve">(B52*4+C52)*0,375</t>
  </si>
  <si>
    <t xml:space="preserve">SOMA(D50:D52)</t>
  </si>
  <si>
    <t xml:space="preserve">*ver lista de índice de impacto no site www.reference.barrysworld.net</t>
  </si>
  <si>
    <t xml:space="preserve">TOTAL</t>
  </si>
  <si>
    <t xml:space="preserve">D12+D20+D26+D30+D40+D48+D53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</si>
</sst>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2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  <charset val="1"/>
    </font>
    <font>
      <sz val="12"/>
      <name val="Arial"/>
      <family val="2"/>
      <charset val="1"/>
    </font>
    <font>
      <b val="true"/>
      <sz val="12"/>
      <name val="Arial"/>
      <family val="2"/>
      <charset val="1"/>
    </font>
    <font>
      <sz val="12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10"/>
      <name val="Arial"/>
      <family val="2"/>
      <charset val="1"/>
    </font>
    <font>
      <b val="true"/>
      <i val="true"/>
      <sz val="12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FF0000"/>
      <name val="Times New Roman"/>
      <family val="1"/>
      <charset val="1"/>
    </font>
    <font>
      <b val="true"/>
      <sz val="12"/>
      <name val="Times New Roman"/>
      <family val="1"/>
      <charset val="1"/>
    </font>
    <font>
      <i val="true"/>
      <sz val="12"/>
      <name val="Times New Roman"/>
      <family val="1"/>
      <charset val="1"/>
    </font>
    <font>
      <b val="true"/>
      <sz val="20"/>
      <name val="Arial"/>
      <family val="2"/>
      <charset val="1"/>
    </font>
    <font>
      <b val="true"/>
      <sz val="11"/>
      <color rgb="FFFF0000"/>
      <name val="Arial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FF"/>
      <name val="Arial"/>
      <family val="2"/>
      <charset val="1"/>
    </font>
    <font>
      <b val="true"/>
      <i val="true"/>
      <sz val="1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2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39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A9" activeCellId="0" sqref="A9"/>
    </sheetView>
  </sheetViews>
  <sheetFormatPr defaultRowHeight="13" zeroHeight="false" outlineLevelRow="0" outlineLevelCol="0"/>
  <cols>
    <col collapsed="false" customWidth="true" hidden="false" outlineLevel="0" max="1" min="1" style="0" width="85.16"/>
    <col collapsed="false" customWidth="true" hidden="false" outlineLevel="0" max="2" min="2" style="1" width="13.66"/>
    <col collapsed="false" customWidth="true" hidden="false" outlineLevel="0" max="3" min="3" style="0" width="7"/>
    <col collapsed="false" customWidth="true" hidden="false" outlineLevel="0" max="4" min="4" style="0" width="23.5"/>
    <col collapsed="false" customWidth="true" hidden="false" outlineLevel="0" max="1025" min="5" style="0" width="8.67"/>
  </cols>
  <sheetData>
    <row r="1" s="4" customFormat="true" ht="18" hidden="false" customHeight="false" outlineLevel="0" collapsed="false">
      <c r="A1" s="2" t="s">
        <v>0</v>
      </c>
      <c r="B1" s="3"/>
    </row>
    <row r="3" s="7" customFormat="true" ht="18" hidden="false" customHeight="false" outlineLevel="0" collapsed="false">
      <c r="A3" s="5" t="s">
        <v>1</v>
      </c>
      <c r="B3" s="6"/>
    </row>
    <row r="4" s="7" customFormat="true" ht="18" hidden="false" customHeight="false" outlineLevel="0" collapsed="false">
      <c r="A4" s="5"/>
      <c r="B4" s="6"/>
    </row>
    <row r="5" customFormat="false" ht="16" hidden="false" customHeight="false" outlineLevel="0" collapsed="false">
      <c r="A5" s="8" t="s">
        <v>2</v>
      </c>
    </row>
    <row r="6" customFormat="false" ht="16" hidden="false" customHeight="false" outlineLevel="0" collapsed="false">
      <c r="A6" s="5" t="s">
        <v>3</v>
      </c>
      <c r="B6" s="9" t="s">
        <v>4</v>
      </c>
    </row>
    <row r="7" customFormat="false" ht="13" hidden="false" customHeight="false" outlineLevel="0" collapsed="false">
      <c r="A7" s="10"/>
      <c r="B7" s="9" t="s">
        <v>5</v>
      </c>
    </row>
    <row r="8" customFormat="false" ht="17" hidden="false" customHeight="false" outlineLevel="0" collapsed="false">
      <c r="A8" s="11" t="s">
        <v>6</v>
      </c>
      <c r="B8" s="12" t="s">
        <v>7</v>
      </c>
      <c r="C8" s="13" t="s">
        <v>8</v>
      </c>
      <c r="D8" s="14" t="s">
        <v>9</v>
      </c>
    </row>
    <row r="9" customFormat="false" ht="17" hidden="false" customHeight="false" outlineLevel="0" collapsed="false">
      <c r="A9" s="15" t="s">
        <v>10</v>
      </c>
      <c r="B9" s="12"/>
      <c r="C9" s="16" t="n">
        <f aca="false">B9*1</f>
        <v>0</v>
      </c>
      <c r="D9" s="17"/>
    </row>
    <row r="10" customFormat="false" ht="17" hidden="false" customHeight="false" outlineLevel="0" collapsed="false">
      <c r="A10" s="15" t="s">
        <v>11</v>
      </c>
      <c r="B10" s="12"/>
      <c r="C10" s="16" t="n">
        <f aca="false">B10*3</f>
        <v>0</v>
      </c>
      <c r="D10" s="17"/>
    </row>
    <row r="11" customFormat="false" ht="17" hidden="false" customHeight="false" outlineLevel="0" collapsed="false">
      <c r="A11" s="15" t="s">
        <v>12</v>
      </c>
      <c r="B11" s="12"/>
      <c r="C11" s="18" t="n">
        <f aca="false">B11*1</f>
        <v>0</v>
      </c>
      <c r="D11" s="17"/>
    </row>
    <row r="12" customFormat="false" ht="32" hidden="false" customHeight="true" outlineLevel="0" collapsed="false">
      <c r="A12" s="15" t="s">
        <v>13</v>
      </c>
      <c r="B12" s="12"/>
      <c r="C12" s="18" t="n">
        <f aca="false">B12*0.25</f>
        <v>0</v>
      </c>
      <c r="D12" s="17"/>
    </row>
    <row r="13" customFormat="false" ht="34" hidden="false" customHeight="false" outlineLevel="0" collapsed="false">
      <c r="A13" s="15" t="s">
        <v>14</v>
      </c>
      <c r="B13" s="12"/>
      <c r="C13" s="16" t="n">
        <f aca="false">B13*1</f>
        <v>0</v>
      </c>
      <c r="D13" s="17"/>
    </row>
    <row r="14" customFormat="false" ht="17" hidden="false" customHeight="false" outlineLevel="0" collapsed="false">
      <c r="A14" s="19" t="s">
        <v>15</v>
      </c>
      <c r="B14" s="12"/>
      <c r="C14" s="16" t="n">
        <f aca="false">B14*4</f>
        <v>0</v>
      </c>
      <c r="D14" s="17"/>
    </row>
    <row r="15" customFormat="false" ht="13" hidden="false" customHeight="false" outlineLevel="0" collapsed="false">
      <c r="A15" s="20"/>
      <c r="B15" s="21" t="s">
        <v>16</v>
      </c>
      <c r="C15" s="22" t="n">
        <f aca="false">SUM(C9:C14)</f>
        <v>0</v>
      </c>
      <c r="D15" s="20"/>
    </row>
    <row r="16" customFormat="false" ht="17" hidden="false" customHeight="false" outlineLevel="0" collapsed="false">
      <c r="A16" s="23" t="s">
        <v>17</v>
      </c>
      <c r="B16" s="24" t="s">
        <v>7</v>
      </c>
      <c r="C16" s="18" t="s">
        <v>8</v>
      </c>
      <c r="D16" s="17"/>
    </row>
    <row r="17" customFormat="false" ht="34" hidden="false" customHeight="false" outlineLevel="0" collapsed="false">
      <c r="A17" s="11" t="s">
        <v>18</v>
      </c>
      <c r="B17" s="25"/>
      <c r="C17" s="18"/>
      <c r="D17" s="17"/>
    </row>
    <row r="18" customFormat="false" ht="17" hidden="false" customHeight="false" outlineLevel="0" collapsed="false">
      <c r="A18" s="15" t="s">
        <v>19</v>
      </c>
      <c r="B18" s="25"/>
      <c r="C18" s="18" t="n">
        <f aca="false">B18*30</f>
        <v>0</v>
      </c>
      <c r="D18" s="17"/>
    </row>
    <row r="19" customFormat="false" ht="17" hidden="false" customHeight="false" outlineLevel="0" collapsed="false">
      <c r="A19" s="15" t="s">
        <v>20</v>
      </c>
      <c r="B19" s="25"/>
      <c r="C19" s="18" t="n">
        <f aca="false">B19*25</f>
        <v>0</v>
      </c>
      <c r="D19" s="17"/>
    </row>
    <row r="20" customFormat="false" ht="17" hidden="false" customHeight="false" outlineLevel="0" collapsed="false">
      <c r="A20" s="15" t="s">
        <v>21</v>
      </c>
      <c r="B20" s="25"/>
      <c r="C20" s="18" t="n">
        <f aca="false">B20*20</f>
        <v>0</v>
      </c>
      <c r="D20" s="17"/>
    </row>
    <row r="21" customFormat="false" ht="17" hidden="false" customHeight="false" outlineLevel="0" collapsed="false">
      <c r="A21" s="15" t="s">
        <v>22</v>
      </c>
      <c r="B21" s="25"/>
      <c r="C21" s="18" t="n">
        <f aca="false">B21*15</f>
        <v>0</v>
      </c>
      <c r="D21" s="17"/>
    </row>
    <row r="22" customFormat="false" ht="17" hidden="false" customHeight="false" outlineLevel="0" collapsed="false">
      <c r="A22" s="15" t="s">
        <v>23</v>
      </c>
      <c r="B22" s="25"/>
      <c r="C22" s="18" t="n">
        <f aca="false">B22*10</f>
        <v>0</v>
      </c>
      <c r="D22" s="17"/>
    </row>
    <row r="23" customFormat="false" ht="34" hidden="false" customHeight="false" outlineLevel="0" collapsed="false">
      <c r="A23" s="15" t="s">
        <v>24</v>
      </c>
      <c r="B23" s="25"/>
      <c r="C23" s="18" t="n">
        <f aca="false">B23*5</f>
        <v>0</v>
      </c>
      <c r="D23" s="17"/>
    </row>
    <row r="24" customFormat="false" ht="16" hidden="false" customHeight="false" outlineLevel="0" collapsed="false">
      <c r="A24" s="15"/>
      <c r="B24" s="21" t="s">
        <v>16</v>
      </c>
      <c r="C24" s="22" t="n">
        <f aca="false">SUM(C18:C23)</f>
        <v>0</v>
      </c>
      <c r="D24" s="20"/>
    </row>
    <row r="25" customFormat="false" ht="17" hidden="false" customHeight="false" outlineLevel="0" collapsed="false">
      <c r="A25" s="11" t="s">
        <v>25</v>
      </c>
      <c r="B25" s="12" t="s">
        <v>7</v>
      </c>
      <c r="C25" s="18" t="s">
        <v>8</v>
      </c>
      <c r="D25" s="17"/>
    </row>
    <row r="26" customFormat="false" ht="17" hidden="false" customHeight="false" outlineLevel="0" collapsed="false">
      <c r="A26" s="15" t="s">
        <v>26</v>
      </c>
      <c r="B26" s="24"/>
      <c r="C26" s="18" t="n">
        <f aca="false">B26*1</f>
        <v>0</v>
      </c>
      <c r="D26" s="17"/>
    </row>
    <row r="27" customFormat="false" ht="17" hidden="false" customHeight="false" outlineLevel="0" collapsed="false">
      <c r="A27" s="15" t="s">
        <v>27</v>
      </c>
      <c r="B27" s="24"/>
      <c r="C27" s="18" t="n">
        <f aca="false">B27*0.75</f>
        <v>0</v>
      </c>
      <c r="D27" s="17"/>
    </row>
    <row r="28" customFormat="false" ht="16" hidden="false" customHeight="false" outlineLevel="0" collapsed="false">
      <c r="A28" s="15"/>
      <c r="B28" s="21" t="s">
        <v>16</v>
      </c>
      <c r="C28" s="22" t="n">
        <f aca="false">SUM(C26:C27)</f>
        <v>0</v>
      </c>
      <c r="D28" s="20"/>
    </row>
    <row r="29" customFormat="false" ht="17" hidden="false" customHeight="false" outlineLevel="0" collapsed="false">
      <c r="A29" s="11" t="s">
        <v>28</v>
      </c>
      <c r="B29" s="24"/>
      <c r="C29" s="18"/>
      <c r="D29" s="17"/>
    </row>
    <row r="30" customFormat="false" ht="17" hidden="false" customHeight="false" outlineLevel="0" collapsed="false">
      <c r="A30" s="15" t="s">
        <v>29</v>
      </c>
      <c r="B30" s="24"/>
      <c r="C30" s="18" t="n">
        <f aca="false">B30*15</f>
        <v>0</v>
      </c>
      <c r="D30" s="17"/>
    </row>
    <row r="31" customFormat="false" ht="17" hidden="false" customHeight="false" outlineLevel="0" collapsed="false">
      <c r="A31" s="15" t="s">
        <v>30</v>
      </c>
      <c r="B31" s="24"/>
      <c r="C31" s="18" t="n">
        <f aca="false">B31*30</f>
        <v>0</v>
      </c>
      <c r="D31" s="17"/>
    </row>
    <row r="32" customFormat="false" ht="13" hidden="false" customHeight="false" outlineLevel="0" collapsed="false">
      <c r="A32" s="20"/>
      <c r="B32" s="21" t="s">
        <v>16</v>
      </c>
      <c r="C32" s="26" t="n">
        <f aca="false">SUM(C30:C31)</f>
        <v>0</v>
      </c>
      <c r="D32" s="20"/>
    </row>
    <row r="33" customFormat="false" ht="13" hidden="false" customHeight="false" outlineLevel="0" collapsed="false">
      <c r="A33" s="20"/>
      <c r="B33" s="21"/>
      <c r="C33" s="26" t="n">
        <f aca="false">(C15+C24+C28+C32)</f>
        <v>0</v>
      </c>
      <c r="D33" s="20"/>
    </row>
    <row r="34" customFormat="false" ht="25" hidden="false" customHeight="false" outlineLevel="0" collapsed="false">
      <c r="A34" s="27" t="s">
        <v>31</v>
      </c>
    </row>
    <row r="36" customFormat="false" ht="14" hidden="false" customHeight="false" outlineLevel="0" collapsed="false">
      <c r="A36" s="28" t="s">
        <v>32</v>
      </c>
    </row>
    <row r="37" customFormat="false" ht="14" hidden="false" customHeight="false" outlineLevel="0" collapsed="false">
      <c r="A37" s="28" t="s">
        <v>33</v>
      </c>
      <c r="B37" s="29"/>
      <c r="C37" s="30"/>
      <c r="D37" s="30"/>
    </row>
    <row r="38" customFormat="false" ht="14" hidden="false" customHeight="false" outlineLevel="0" collapsed="false">
      <c r="A38" s="28" t="s">
        <v>34</v>
      </c>
      <c r="B38" s="29"/>
      <c r="C38" s="30"/>
      <c r="D38" s="30"/>
    </row>
    <row r="39" customFormat="false" ht="14" hidden="false" customHeight="false" outlineLevel="0" collapsed="false">
      <c r="A39" s="31" t="s">
        <v>35</v>
      </c>
    </row>
  </sheetData>
  <printOptions headings="false" gridLines="false" gridLinesSet="true" horizontalCentered="false" verticalCentered="false"/>
  <pageMargins left="0.25" right="0.25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52" activeCellId="0" sqref="L52"/>
    </sheetView>
  </sheetViews>
  <sheetFormatPr defaultRowHeight="13" zeroHeight="false" outlineLevelRow="0" outlineLevelCol="0"/>
  <cols>
    <col collapsed="false" customWidth="true" hidden="false" outlineLevel="0" max="1" min="1" style="0" width="65.16"/>
    <col collapsed="false" customWidth="true" hidden="false" outlineLevel="0" max="2" min="2" style="0" width="6.66"/>
    <col collapsed="false" customWidth="true" hidden="false" outlineLevel="0" max="3" min="3" style="0" width="7"/>
    <col collapsed="false" customWidth="true" hidden="false" outlineLevel="0" max="4" min="4" style="0" width="6.66"/>
    <col collapsed="false" customWidth="true" hidden="false" outlineLevel="0" max="5" min="5" style="0" width="19.5"/>
    <col collapsed="false" customWidth="true" hidden="false" outlineLevel="0" max="1025" min="6" style="0" width="8.67"/>
  </cols>
  <sheetData>
    <row r="1" customFormat="false" ht="16" hidden="false" customHeight="false" outlineLevel="0" collapsed="false">
      <c r="A1" s="8" t="s">
        <v>36</v>
      </c>
    </row>
    <row r="3" customFormat="false" ht="16" hidden="false" customHeight="false" outlineLevel="0" collapsed="false">
      <c r="A3" s="8" t="s">
        <v>37</v>
      </c>
    </row>
    <row r="4" customFormat="false" ht="13" hidden="false" customHeight="false" outlineLevel="0" collapsed="false">
      <c r="A4" s="32" t="s">
        <v>38</v>
      </c>
      <c r="B4" s="33" t="s">
        <v>39</v>
      </c>
      <c r="D4" s="34" t="s">
        <v>8</v>
      </c>
      <c r="E4" s="35" t="s">
        <v>40</v>
      </c>
    </row>
    <row r="5" customFormat="false" ht="13" hidden="false" customHeight="false" outlineLevel="0" collapsed="false">
      <c r="A5" s="0" t="s">
        <v>41</v>
      </c>
      <c r="B5" s="36" t="n">
        <v>1</v>
      </c>
      <c r="D5" s="37" t="n">
        <f aca="false">B5*0.5</f>
        <v>0.5</v>
      </c>
      <c r="E5" s="0" t="s">
        <v>42</v>
      </c>
    </row>
    <row r="6" customFormat="false" ht="13" hidden="false" customHeight="false" outlineLevel="0" collapsed="false">
      <c r="A6" s="0" t="s">
        <v>43</v>
      </c>
      <c r="B6" s="38" t="n">
        <v>1</v>
      </c>
      <c r="D6" s="39" t="n">
        <f aca="false">B6*1</f>
        <v>1</v>
      </c>
      <c r="E6" s="0" t="s">
        <v>44</v>
      </c>
    </row>
    <row r="7" customFormat="false" ht="13" hidden="false" customHeight="false" outlineLevel="0" collapsed="false">
      <c r="A7" s="0" t="s">
        <v>45</v>
      </c>
      <c r="B7" s="38" t="n">
        <v>1</v>
      </c>
      <c r="D7" s="39" t="n">
        <f aca="false">B7*2.5</f>
        <v>2.5</v>
      </c>
      <c r="E7" s="0" t="s">
        <v>46</v>
      </c>
    </row>
    <row r="8" customFormat="false" ht="13" hidden="false" customHeight="false" outlineLevel="0" collapsed="false">
      <c r="A8" s="0" t="s">
        <v>47</v>
      </c>
      <c r="B8" s="38" t="n">
        <v>1</v>
      </c>
      <c r="D8" s="39" t="n">
        <f aca="false">B8*3</f>
        <v>3</v>
      </c>
      <c r="E8" s="0" t="s">
        <v>48</v>
      </c>
    </row>
    <row r="9" customFormat="false" ht="13" hidden="false" customHeight="false" outlineLevel="0" collapsed="false">
      <c r="A9" s="0" t="s">
        <v>49</v>
      </c>
      <c r="B9" s="38" t="n">
        <v>1</v>
      </c>
      <c r="D9" s="39" t="n">
        <f aca="false">B9*3.5</f>
        <v>3.5</v>
      </c>
      <c r="E9" s="0" t="s">
        <v>50</v>
      </c>
    </row>
    <row r="10" customFormat="false" ht="13" hidden="false" customHeight="false" outlineLevel="0" collapsed="false">
      <c r="A10" s="0" t="s">
        <v>51</v>
      </c>
      <c r="B10" s="38" t="n">
        <v>1</v>
      </c>
      <c r="D10" s="39" t="n">
        <f aca="false">B10*1</f>
        <v>1</v>
      </c>
      <c r="E10" s="0" t="s">
        <v>52</v>
      </c>
    </row>
    <row r="11" customFormat="false" ht="13" hidden="false" customHeight="false" outlineLevel="0" collapsed="false">
      <c r="A11" s="0" t="s">
        <v>53</v>
      </c>
      <c r="B11" s="38" t="n">
        <v>1</v>
      </c>
      <c r="D11" s="40" t="n">
        <f aca="false">B11*0.5</f>
        <v>0.5</v>
      </c>
      <c r="E11" s="0" t="s">
        <v>54</v>
      </c>
    </row>
    <row r="12" customFormat="false" ht="13" hidden="false" customHeight="false" outlineLevel="0" collapsed="false">
      <c r="C12" s="41" t="s">
        <v>55</v>
      </c>
      <c r="D12" s="42" t="n">
        <f aca="false">SUM(D5:D11)</f>
        <v>12</v>
      </c>
      <c r="E12" s="10" t="s">
        <v>56</v>
      </c>
    </row>
    <row r="13" customFormat="false" ht="16" hidden="false" customHeight="false" outlineLevel="0" collapsed="false">
      <c r="A13" s="8" t="s">
        <v>57</v>
      </c>
      <c r="C13" s="43"/>
    </row>
    <row r="14" customFormat="false" ht="13" hidden="false" customHeight="false" outlineLevel="0" collapsed="false">
      <c r="A14" s="32" t="s">
        <v>38</v>
      </c>
      <c r="B14" s="33" t="s">
        <v>39</v>
      </c>
      <c r="D14" s="34" t="s">
        <v>8</v>
      </c>
      <c r="E14" s="44" t="s">
        <v>8</v>
      </c>
    </row>
    <row r="15" customFormat="false" ht="13" hidden="false" customHeight="false" outlineLevel="0" collapsed="false">
      <c r="A15" s="0" t="s">
        <v>51</v>
      </c>
      <c r="B15" s="36" t="n">
        <v>1</v>
      </c>
      <c r="D15" s="37" t="n">
        <f aca="false">B15*3</f>
        <v>3</v>
      </c>
      <c r="E15" s="0" t="s">
        <v>58</v>
      </c>
    </row>
    <row r="16" customFormat="false" ht="13" hidden="false" customHeight="false" outlineLevel="0" collapsed="false">
      <c r="A16" s="0" t="s">
        <v>59</v>
      </c>
      <c r="B16" s="38" t="n">
        <v>1</v>
      </c>
      <c r="D16" s="39" t="n">
        <f aca="false">B16*0.75</f>
        <v>0.75</v>
      </c>
      <c r="E16" s="0" t="s">
        <v>60</v>
      </c>
    </row>
    <row r="17" customFormat="false" ht="13" hidden="false" customHeight="false" outlineLevel="0" collapsed="false">
      <c r="A17" s="0" t="s">
        <v>61</v>
      </c>
      <c r="B17" s="38" t="n">
        <v>1</v>
      </c>
      <c r="D17" s="39" t="n">
        <f aca="false">IF(B17=0,0,1/B17*15)</f>
        <v>15</v>
      </c>
      <c r="E17" s="0" t="s">
        <v>62</v>
      </c>
    </row>
    <row r="18" customFormat="false" ht="13" hidden="false" customHeight="false" outlineLevel="0" collapsed="false">
      <c r="A18" s="0" t="s">
        <v>63</v>
      </c>
      <c r="B18" s="38" t="n">
        <v>1</v>
      </c>
      <c r="C18" s="45"/>
      <c r="D18" s="39" t="n">
        <f aca="false">IF(B18=0,0,1/B18*15/30)</f>
        <v>0.5</v>
      </c>
      <c r="E18" s="0" t="s">
        <v>64</v>
      </c>
    </row>
    <row r="19" customFormat="false" ht="13" hidden="false" customHeight="false" outlineLevel="0" collapsed="false">
      <c r="A19" s="0" t="s">
        <v>65</v>
      </c>
      <c r="B19" s="38" t="n">
        <v>1</v>
      </c>
      <c r="D19" s="40" t="n">
        <f aca="false">B19*2.5</f>
        <v>2.5</v>
      </c>
      <c r="E19" s="0" t="s">
        <v>66</v>
      </c>
    </row>
    <row r="20" customFormat="false" ht="13" hidden="false" customHeight="false" outlineLevel="0" collapsed="false">
      <c r="A20" s="32"/>
      <c r="C20" s="41" t="s">
        <v>55</v>
      </c>
      <c r="D20" s="42" t="n">
        <f aca="false">SUM(D15:D19)</f>
        <v>21.75</v>
      </c>
      <c r="E20" s="10" t="s">
        <v>67</v>
      </c>
    </row>
    <row r="21" customFormat="false" ht="16" hidden="false" customHeight="false" outlineLevel="0" collapsed="false">
      <c r="A21" s="8" t="s">
        <v>68</v>
      </c>
      <c r="C21" s="41"/>
    </row>
    <row r="22" customFormat="false" ht="13" hidden="false" customHeight="false" outlineLevel="0" collapsed="false">
      <c r="A22" s="32" t="s">
        <v>69</v>
      </c>
      <c r="B22" s="33" t="s">
        <v>39</v>
      </c>
      <c r="D22" s="34" t="s">
        <v>8</v>
      </c>
      <c r="E22" s="44" t="s">
        <v>8</v>
      </c>
    </row>
    <row r="23" customFormat="false" ht="13" hidden="false" customHeight="false" outlineLevel="0" collapsed="false">
      <c r="A23" s="0" t="s">
        <v>70</v>
      </c>
      <c r="B23" s="36" t="n">
        <v>1</v>
      </c>
      <c r="D23" s="37" t="n">
        <f aca="false">IF(B23&gt;2.9,3,B23)</f>
        <v>1</v>
      </c>
      <c r="E23" s="0" t="s">
        <v>71</v>
      </c>
    </row>
    <row r="24" customFormat="false" ht="13" hidden="false" customHeight="false" outlineLevel="0" collapsed="false">
      <c r="A24" s="0" t="s">
        <v>72</v>
      </c>
      <c r="B24" s="38" t="n">
        <v>1</v>
      </c>
      <c r="D24" s="37" t="n">
        <f aca="false">IF(B24&gt;2.9,6,B24*2)</f>
        <v>2</v>
      </c>
      <c r="E24" s="0" t="s">
        <v>73</v>
      </c>
    </row>
    <row r="25" customFormat="false" ht="13" hidden="false" customHeight="false" outlineLevel="0" collapsed="false">
      <c r="A25" s="0" t="s">
        <v>74</v>
      </c>
      <c r="B25" s="38" t="n">
        <v>1</v>
      </c>
      <c r="D25" s="37" t="n">
        <f aca="false">IF(B25&gt;2.9,9,B25*3)</f>
        <v>3</v>
      </c>
      <c r="E25" s="0" t="s">
        <v>75</v>
      </c>
    </row>
    <row r="26" customFormat="false" ht="13" hidden="false" customHeight="false" outlineLevel="0" collapsed="false">
      <c r="C26" s="41" t="s">
        <v>55</v>
      </c>
      <c r="D26" s="42" t="n">
        <f aca="false">SUM(D23:D25)</f>
        <v>6</v>
      </c>
      <c r="E26" s="10" t="s">
        <v>76</v>
      </c>
    </row>
    <row r="27" customFormat="false" ht="13" hidden="false" customHeight="false" outlineLevel="0" collapsed="false">
      <c r="A27" s="32" t="s">
        <v>77</v>
      </c>
    </row>
    <row r="28" customFormat="false" ht="13" hidden="false" customHeight="false" outlineLevel="0" collapsed="false">
      <c r="A28" s="0" t="s">
        <v>78</v>
      </c>
      <c r="B28" s="38" t="n">
        <v>1</v>
      </c>
      <c r="C28" s="45"/>
      <c r="D28" s="39" t="n">
        <f aca="false">IF(B28&gt;2.9,3,B28)</f>
        <v>1</v>
      </c>
      <c r="E28" s="0" t="s">
        <v>79</v>
      </c>
    </row>
    <row r="29" customFormat="false" ht="13" hidden="false" customHeight="false" outlineLevel="0" collapsed="false">
      <c r="A29" s="0" t="s">
        <v>80</v>
      </c>
      <c r="B29" s="38" t="n">
        <v>1</v>
      </c>
      <c r="D29" s="37" t="n">
        <f aca="false">IF(B29&gt;2.9,3,B29)</f>
        <v>1</v>
      </c>
      <c r="E29" s="0" t="s">
        <v>81</v>
      </c>
    </row>
    <row r="30" customFormat="false" ht="13" hidden="false" customHeight="false" outlineLevel="0" collapsed="false">
      <c r="C30" s="41" t="s">
        <v>55</v>
      </c>
      <c r="D30" s="42" t="n">
        <f aca="false">SUM(D28:D29)</f>
        <v>2</v>
      </c>
      <c r="E30" s="10" t="s">
        <v>82</v>
      </c>
    </row>
    <row r="31" customFormat="false" ht="13" hidden="false" customHeight="false" outlineLevel="0" collapsed="false">
      <c r="C31" s="41"/>
    </row>
    <row r="32" customFormat="false" ht="16" hidden="false" customHeight="false" outlineLevel="0" collapsed="false">
      <c r="A32" s="8" t="s">
        <v>83</v>
      </c>
      <c r="B32" s="10" t="s">
        <v>84</v>
      </c>
    </row>
    <row r="33" customFormat="false" ht="13" hidden="false" customHeight="false" outlineLevel="0" collapsed="false">
      <c r="A33" s="32" t="s">
        <v>85</v>
      </c>
      <c r="B33" s="46" t="s">
        <v>86</v>
      </c>
      <c r="C33" s="47" t="s">
        <v>87</v>
      </c>
      <c r="D33" s="42" t="s">
        <v>8</v>
      </c>
      <c r="E33" s="10" t="s">
        <v>8</v>
      </c>
    </row>
    <row r="34" customFormat="false" ht="13" hidden="false" customHeight="false" outlineLevel="0" collapsed="false">
      <c r="A34" s="0" t="s">
        <v>88</v>
      </c>
      <c r="B34" s="48" t="n">
        <v>1</v>
      </c>
      <c r="C34" s="49" t="n">
        <v>1</v>
      </c>
      <c r="D34" s="37" t="n">
        <f aca="false">(B34+C34)*15</f>
        <v>30</v>
      </c>
      <c r="E34" s="0" t="s">
        <v>89</v>
      </c>
    </row>
    <row r="35" customFormat="false" ht="13" hidden="false" customHeight="false" outlineLevel="0" collapsed="false">
      <c r="A35" s="0" t="s">
        <v>90</v>
      </c>
      <c r="B35" s="50" t="n">
        <v>1</v>
      </c>
      <c r="C35" s="51" t="n">
        <v>1</v>
      </c>
      <c r="D35" s="39" t="n">
        <f aca="false">(B35+C35)*7.5</f>
        <v>15</v>
      </c>
      <c r="E35" s="0" t="s">
        <v>91</v>
      </c>
    </row>
    <row r="36" customFormat="false" ht="13" hidden="false" customHeight="false" outlineLevel="0" collapsed="false">
      <c r="A36" s="0" t="s">
        <v>92</v>
      </c>
      <c r="B36" s="50" t="n">
        <v>1</v>
      </c>
      <c r="C36" s="51" t="n">
        <v>1</v>
      </c>
      <c r="D36" s="39" t="n">
        <f aca="false">(B36+C36)*3.75</f>
        <v>7.5</v>
      </c>
      <c r="E36" s="0" t="s">
        <v>93</v>
      </c>
    </row>
    <row r="37" customFormat="false" ht="13" hidden="false" customHeight="false" outlineLevel="0" collapsed="false">
      <c r="A37" s="0" t="s">
        <v>94</v>
      </c>
      <c r="B37" s="50" t="n">
        <v>1</v>
      </c>
      <c r="C37" s="51" t="n">
        <v>1</v>
      </c>
      <c r="D37" s="39" t="n">
        <f aca="false">(B37+C37)*1.5</f>
        <v>3</v>
      </c>
      <c r="E37" s="0" t="s">
        <v>95</v>
      </c>
    </row>
    <row r="38" customFormat="false" ht="13" hidden="false" customHeight="false" outlineLevel="0" collapsed="false">
      <c r="A38" s="0" t="s">
        <v>96</v>
      </c>
      <c r="B38" s="50" t="n">
        <v>1</v>
      </c>
      <c r="C38" s="51" t="n">
        <v>1</v>
      </c>
      <c r="D38" s="39" t="n">
        <f aca="false">(B38+C38)*1.5</f>
        <v>3</v>
      </c>
      <c r="E38" s="0" t="s">
        <v>97</v>
      </c>
    </row>
    <row r="39" customFormat="false" ht="13" hidden="false" customHeight="false" outlineLevel="0" collapsed="false">
      <c r="A39" s="0" t="s">
        <v>98</v>
      </c>
      <c r="B39" s="50" t="n">
        <v>1</v>
      </c>
      <c r="C39" s="52" t="n">
        <v>1</v>
      </c>
      <c r="D39" s="40" t="n">
        <f aca="false">(B39+C39)</f>
        <v>2</v>
      </c>
      <c r="E39" s="0" t="s">
        <v>99</v>
      </c>
    </row>
    <row r="40" customFormat="false" ht="13" hidden="false" customHeight="false" outlineLevel="0" collapsed="false">
      <c r="C40" s="53" t="s">
        <v>55</v>
      </c>
      <c r="D40" s="42" t="n">
        <f aca="false">SUM(D34:D39)</f>
        <v>60.5</v>
      </c>
      <c r="E40" s="10" t="s">
        <v>100</v>
      </c>
    </row>
    <row r="41" customFormat="false" ht="13" hidden="false" customHeight="false" outlineLevel="0" collapsed="false">
      <c r="A41" s="32" t="s">
        <v>101</v>
      </c>
    </row>
    <row r="42" customFormat="false" ht="13" hidden="false" customHeight="false" outlineLevel="0" collapsed="false">
      <c r="A42" s="0" t="s">
        <v>102</v>
      </c>
      <c r="B42" s="50" t="n">
        <v>1</v>
      </c>
      <c r="C42" s="51" t="n">
        <v>1</v>
      </c>
      <c r="D42" s="39" t="n">
        <f aca="false">(B42*4+C42)*15</f>
        <v>75</v>
      </c>
      <c r="E42" s="0" t="s">
        <v>103</v>
      </c>
    </row>
    <row r="43" customFormat="false" ht="13" hidden="false" customHeight="false" outlineLevel="0" collapsed="false">
      <c r="A43" s="0" t="s">
        <v>104</v>
      </c>
      <c r="B43" s="50" t="n">
        <v>1</v>
      </c>
      <c r="C43" s="51" t="n">
        <v>1</v>
      </c>
      <c r="D43" s="39" t="n">
        <f aca="false">(B43*4+C43)*7.5</f>
        <v>37.5</v>
      </c>
      <c r="E43" s="0" t="s">
        <v>105</v>
      </c>
    </row>
    <row r="44" customFormat="false" ht="13" hidden="false" customHeight="false" outlineLevel="0" collapsed="false">
      <c r="A44" s="0" t="s">
        <v>106</v>
      </c>
      <c r="B44" s="50" t="n">
        <v>1</v>
      </c>
      <c r="C44" s="51" t="n">
        <v>1</v>
      </c>
      <c r="D44" s="39" t="n">
        <f aca="false">(B44*4+C44)*3.75</f>
        <v>18.75</v>
      </c>
      <c r="E44" s="0" t="s">
        <v>107</v>
      </c>
    </row>
    <row r="45" customFormat="false" ht="13" hidden="false" customHeight="false" outlineLevel="0" collapsed="false">
      <c r="A45" s="0" t="s">
        <v>108</v>
      </c>
      <c r="B45" s="50" t="n">
        <v>1</v>
      </c>
      <c r="C45" s="51" t="n">
        <v>1</v>
      </c>
      <c r="D45" s="39" t="n">
        <f aca="false">(B45*4+C45)*1.5</f>
        <v>7.5</v>
      </c>
      <c r="E45" s="0" t="s">
        <v>109</v>
      </c>
    </row>
    <row r="46" customFormat="false" ht="13" hidden="false" customHeight="false" outlineLevel="0" collapsed="false">
      <c r="A46" s="0" t="s">
        <v>110</v>
      </c>
      <c r="B46" s="50" t="n">
        <v>1</v>
      </c>
      <c r="C46" s="51" t="n">
        <v>1</v>
      </c>
      <c r="D46" s="39" t="n">
        <f aca="false">(B46*4+C46)*1.25</f>
        <v>6.25</v>
      </c>
      <c r="E46" s="0" t="s">
        <v>111</v>
      </c>
    </row>
    <row r="47" customFormat="false" ht="13" hidden="false" customHeight="false" outlineLevel="0" collapsed="false">
      <c r="A47" s="0" t="s">
        <v>112</v>
      </c>
      <c r="B47" s="50" t="n">
        <v>1</v>
      </c>
      <c r="C47" s="51" t="n">
        <v>1</v>
      </c>
      <c r="D47" s="40" t="n">
        <f aca="false">(B47*4+C47)</f>
        <v>5</v>
      </c>
      <c r="E47" s="0" t="s">
        <v>113</v>
      </c>
    </row>
    <row r="48" customFormat="false" ht="13" hidden="false" customHeight="false" outlineLevel="0" collapsed="false">
      <c r="C48" s="41" t="s">
        <v>55</v>
      </c>
      <c r="D48" s="42" t="n">
        <f aca="false">SUM(D42:D47)</f>
        <v>150</v>
      </c>
      <c r="E48" s="10" t="s">
        <v>114</v>
      </c>
    </row>
    <row r="49" customFormat="false" ht="13" hidden="false" customHeight="false" outlineLevel="0" collapsed="false">
      <c r="A49" s="32" t="s">
        <v>115</v>
      </c>
    </row>
    <row r="50" customFormat="false" ht="13" hidden="false" customHeight="false" outlineLevel="0" collapsed="false">
      <c r="A50" s="0" t="s">
        <v>116</v>
      </c>
      <c r="B50" s="50" t="n">
        <v>1</v>
      </c>
      <c r="C50" s="51" t="n">
        <v>1</v>
      </c>
      <c r="D50" s="39" t="n">
        <f aca="false">(B50*4+C50)*1.5</f>
        <v>7.5</v>
      </c>
      <c r="E50" s="0" t="s">
        <v>117</v>
      </c>
    </row>
    <row r="51" customFormat="false" ht="13" hidden="false" customHeight="false" outlineLevel="0" collapsed="false">
      <c r="A51" s="0" t="s">
        <v>118</v>
      </c>
      <c r="B51" s="50" t="n">
        <v>1</v>
      </c>
      <c r="C51" s="51" t="n">
        <v>1</v>
      </c>
      <c r="D51" s="39" t="n">
        <f aca="false">(B51*4+C51)*0.75</f>
        <v>3.75</v>
      </c>
      <c r="E51" s="0" t="s">
        <v>119</v>
      </c>
    </row>
    <row r="52" customFormat="false" ht="13" hidden="false" customHeight="false" outlineLevel="0" collapsed="false">
      <c r="A52" s="0" t="s">
        <v>120</v>
      </c>
      <c r="B52" s="50" t="n">
        <v>1</v>
      </c>
      <c r="C52" s="51" t="n">
        <v>1</v>
      </c>
      <c r="D52" s="40" t="n">
        <f aca="false">(B52*4+C52)*0.375</f>
        <v>1.875</v>
      </c>
      <c r="E52" s="0" t="s">
        <v>121</v>
      </c>
    </row>
    <row r="53" customFormat="false" ht="13" hidden="false" customHeight="false" outlineLevel="0" collapsed="false">
      <c r="C53" s="41"/>
      <c r="D53" s="42" t="n">
        <f aca="false">SUM(D50:D52)</f>
        <v>13.125</v>
      </c>
      <c r="E53" s="10" t="s">
        <v>122</v>
      </c>
    </row>
    <row r="56" customFormat="false" ht="16" hidden="false" customHeight="false" outlineLevel="0" collapsed="false">
      <c r="A56" s="54" t="s">
        <v>123</v>
      </c>
      <c r="C56" s="55" t="s">
        <v>124</v>
      </c>
      <c r="D56" s="56" t="n">
        <f aca="false">D12+D20+D26+D30+D40+D48+D53</f>
        <v>265.375</v>
      </c>
      <c r="E56" s="8" t="s">
        <v>125</v>
      </c>
    </row>
  </sheetData>
  <sheetProtection sheet="true" objects="true" scenarios="true"/>
  <printOptions headings="false" gridLines="false" gridLinesSet="true" horizontalCentered="false" verticalCentered="false"/>
  <pageMargins left="0.7875" right="0.7875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LibreOffice/6.1.6.3$Windows_X86_64 LibreOffice_project/5896ab1714085361c45cf540f76f60673dd96a72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2016-09-15T21:52:20Z</dcterms:created>
  <dc:creator>Leandro</dc:creator>
  <dc:description/>
  <dc:language>pt-BR</dc:language>
  <cp:lastModifiedBy>Eduardo Pavan Korf</cp:lastModifiedBy>
  <dcterms:modified xsi:type="dcterms:W3CDTF">2025-02-18T20:57:41Z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